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amcollab.mwhtools.com/sites/P2426/Shared/Fieldwork/SSWP/study_plans/Special-Status Terrestrial CWHR/field data/"/>
    </mc:Choice>
  </mc:AlternateContent>
  <bookViews>
    <workbookView xWindow="0" yWindow="0" windowWidth="27780" windowHeight="11595"/>
  </bookViews>
  <sheets>
    <sheet name="Habitat Acreage Summar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H18" i="1" s="1"/>
  <c r="H34" i="1" l="1"/>
  <c r="H3" i="1"/>
  <c r="H10" i="1"/>
  <c r="H25" i="1"/>
  <c r="H27" i="1"/>
  <c r="H28" i="1"/>
  <c r="H30" i="1"/>
  <c r="H32" i="1"/>
  <c r="H19" i="1"/>
  <c r="H11" i="1"/>
  <c r="H20" i="1"/>
  <c r="H4" i="1"/>
  <c r="H12" i="1"/>
  <c r="H21" i="1"/>
  <c r="H5" i="1"/>
  <c r="H13" i="1"/>
  <c r="H22" i="1"/>
  <c r="H6" i="1"/>
  <c r="H14" i="1"/>
  <c r="H24" i="1"/>
  <c r="H7" i="1"/>
  <c r="H15" i="1"/>
  <c r="H8" i="1"/>
  <c r="H17" i="1"/>
  <c r="H9" i="1"/>
  <c r="D37" i="1"/>
  <c r="H37" i="1" l="1"/>
  <c r="C37" i="1"/>
  <c r="E37" i="1"/>
  <c r="F7" i="1" s="1"/>
  <c r="F28" i="1" l="1"/>
  <c r="F15" i="1"/>
  <c r="F34" i="1"/>
  <c r="F18" i="1"/>
  <c r="F30" i="1"/>
  <c r="F25" i="1"/>
  <c r="F12" i="1"/>
  <c r="F20" i="1"/>
  <c r="F5" i="1"/>
  <c r="F3" i="1"/>
  <c r="F19" i="1"/>
  <c r="F32" i="1"/>
  <c r="F17" i="1"/>
  <c r="F24" i="1"/>
  <c r="F10" i="1"/>
  <c r="F22" i="1"/>
  <c r="F6" i="1"/>
  <c r="F37" i="1" l="1"/>
</calcChain>
</file>

<file path=xl/sharedStrings.xml><?xml version="1.0" encoding="utf-8"?>
<sst xmlns="http://schemas.openxmlformats.org/spreadsheetml/2006/main" count="97" uniqueCount="74">
  <si>
    <t>Total</t>
  </si>
  <si>
    <t>OTHER</t>
  </si>
  <si>
    <t>Lacustrine (LAC)</t>
  </si>
  <si>
    <t xml:space="preserve">AQUATIC HABITATS </t>
  </si>
  <si>
    <t>Barren (BAR)</t>
  </si>
  <si>
    <t>NON-VEGETATED HABITATS</t>
  </si>
  <si>
    <t>Urban (URB)</t>
  </si>
  <si>
    <t>DEVELOPED HABITATS</t>
  </si>
  <si>
    <t>Wet Meadows (WTM)</t>
  </si>
  <si>
    <t>Perennial Grassland (PGS)</t>
  </si>
  <si>
    <t>Pasture (PAS)</t>
  </si>
  <si>
    <t>Annual Grassland (AGS)</t>
  </si>
  <si>
    <t>HERBACEOUS-DOMINATED HABITATS</t>
  </si>
  <si>
    <t>Sagebrush (SGB)</t>
  </si>
  <si>
    <t>Montane Chaparral (MCP)</t>
  </si>
  <si>
    <t>Mixed Chaparral (MCH)</t>
  </si>
  <si>
    <t>Coastal Scrub (CSC)</t>
  </si>
  <si>
    <t>Chamise - Redshank Chaparral (CRC)</t>
  </si>
  <si>
    <t>SHRUB-DOMINATED HABITATS</t>
  </si>
  <si>
    <t>Valley Foothill Riparian (VRI)</t>
  </si>
  <si>
    <t>Valley Oak Woodland (VOW)</t>
  </si>
  <si>
    <t>Sierran Mixed Conifer (SMC)</t>
  </si>
  <si>
    <t>Pinyon - Juniper (PJN)</t>
  </si>
  <si>
    <t>Montane Riparian (MRI)</t>
  </si>
  <si>
    <t>Montane Hardwood (MHW)</t>
  </si>
  <si>
    <t>Montane Hardwood - Conifer (MHC)</t>
  </si>
  <si>
    <t>Juniper (JUN)</t>
  </si>
  <si>
    <t>Joshua Tree (JST)</t>
  </si>
  <si>
    <t>Desert Wash (DSW)</t>
  </si>
  <si>
    <t>Desert Riparian (DRI)</t>
  </si>
  <si>
    <t>Coastal Oak Woodland (COW)</t>
  </si>
  <si>
    <t>Blue Oak Woodland (BOW)</t>
  </si>
  <si>
    <t>Blue Oak - Foothill Pine (BOP)</t>
  </si>
  <si>
    <t>TREE-DOMINATED HABITATS</t>
  </si>
  <si>
    <t>Percentage of Study Area</t>
  </si>
  <si>
    <t>Acreage in Study Area</t>
  </si>
  <si>
    <t>Number of Sampling Points Actual</t>
  </si>
  <si>
    <t>Number of Sampling Points Planned</t>
  </si>
  <si>
    <t>CalVeg Classification</t>
  </si>
  <si>
    <t>California Wildlife Habitat Relationship Type</t>
  </si>
  <si>
    <t>Gray Pine</t>
  </si>
  <si>
    <t>Blue Oak, Gray Pine, Interior Live Oak</t>
  </si>
  <si>
    <t>Coast Live Oak, Coastal Mixed Hardwood</t>
  </si>
  <si>
    <t>Fremont Cottonwood</t>
  </si>
  <si>
    <t>Riversidean Alluvial Scrub, Scalebroom</t>
  </si>
  <si>
    <t>Joshua Tree</t>
  </si>
  <si>
    <t>California Juniper (shrub)</t>
  </si>
  <si>
    <t>Fremont Cottonwood, Willow (Shrub)</t>
  </si>
  <si>
    <t>Singleleaf Pinyon Pine</t>
  </si>
  <si>
    <t>Bigcone Douglas-Fir, Coulter Pine</t>
  </si>
  <si>
    <t>Chamise</t>
  </si>
  <si>
    <t>California Sagebrush, Soft Scrub Mixed Chaparral</t>
  </si>
  <si>
    <t>Great Basin - Mixed Chaparral Transition</t>
  </si>
  <si>
    <t>Basin Sagebrush, Great Basin Mixed Scrub, Rabbitbrush</t>
  </si>
  <si>
    <t>Annual Grasses and Forbs</t>
  </si>
  <si>
    <t>Tule - Cattail</t>
  </si>
  <si>
    <t>Pastures and Crop Agriculture</t>
  </si>
  <si>
    <t>Perennial Grasses and Forbs</t>
  </si>
  <si>
    <t>Wet Meadows</t>
  </si>
  <si>
    <t>Non-Native/Ornamental Conifer, Non-Native/Ornamental Grass, Non-Native/Ornamental Hardwood, Non-Native/Ornamental Shrub, Urban/Developed (General)</t>
  </si>
  <si>
    <t>Barren, Urban-related Bare Soil</t>
  </si>
  <si>
    <t>Water (General), Reservoir</t>
  </si>
  <si>
    <t>Unknown (UNK)</t>
  </si>
  <si>
    <t>unmapped</t>
  </si>
  <si>
    <t>Fresh Emergent Wetland (FEW)</t>
  </si>
  <si>
    <t>-</t>
  </si>
  <si>
    <t>Bigcone Douglas-Fir, Singleleaf Pinyon Pine</t>
  </si>
  <si>
    <t>Gray Pine, Valley Oak, Interior Live Oak</t>
  </si>
  <si>
    <t>California Sycamore, Riparian Mixed Hardwood, Riparian Mixed Shrub, Willow (Shrub), Willow (Tree), Fremont Cottonwood, Bigcone Douglas-Fir</t>
  </si>
  <si>
    <t>Canyon Live Oak, Gray Pine, Interior Mixed Hardwood, Bigcone Douglas-Fir</t>
  </si>
  <si>
    <t>Birchleaf Mountain Mahogany, Buckwheat, Lower Montane Mixed Chaparral, Manzanita Chaparral, Scrub Oak, Singleleaf Pinyon Pine, Sumac Shrub, Tucker / Muller Scrub Oak, remont Cottonwood (VRI, DRI), Bigcone Douglas-Fir, Canyon Live Oak, Singleleaf Pinyon Pine</t>
  </si>
  <si>
    <t>Acreage in Proposed Project Boundary</t>
  </si>
  <si>
    <t>Percentage of Proposed Project Boundary</t>
  </si>
  <si>
    <t xml:space="preserve">Note: Acreages in Proposed Project Boundary do not include Angeles Tunnel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</si>
</sst>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164" fontId="1" fillId="0" borderId="2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164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topLeftCell="A19" workbookViewId="0">
      <selection activeCell="A44" sqref="A43:A44"/>
    </sheetView>
  </sheetViews>
  <sheetFormatPr defaultColWidth="9.140625" defaultRowHeight="11.25" x14ac:dyDescent="0.25"/>
  <cols>
    <col min="1" max="1" width="32" style="1" customWidth="1"/>
    <col min="2" max="2" width="26.5703125" style="1" customWidth="1"/>
    <col min="3" max="3" width="15.42578125" style="1" customWidth="1"/>
    <col min="4" max="4" width="14.42578125" style="3" customWidth="1"/>
    <col min="5" max="5" width="11.5703125" style="11" bestFit="1" customWidth="1"/>
    <col min="6" max="6" width="12.42578125" style="3" customWidth="1"/>
    <col min="7" max="7" width="9.140625" style="10"/>
    <col min="8" max="8" width="13.5703125" style="3" customWidth="1"/>
    <col min="9" max="16384" width="9.140625" style="6"/>
  </cols>
  <sheetData>
    <row r="1" spans="1:9" ht="45" x14ac:dyDescent="0.25">
      <c r="A1" s="4" t="s">
        <v>39</v>
      </c>
      <c r="B1" s="4" t="s">
        <v>38</v>
      </c>
      <c r="C1" s="4" t="s">
        <v>37</v>
      </c>
      <c r="D1" s="5" t="s">
        <v>36</v>
      </c>
      <c r="E1" s="8" t="s">
        <v>71</v>
      </c>
      <c r="F1" s="5" t="s">
        <v>72</v>
      </c>
      <c r="G1" s="8" t="s">
        <v>35</v>
      </c>
      <c r="H1" s="5" t="s">
        <v>34</v>
      </c>
    </row>
    <row r="2" spans="1:9" x14ac:dyDescent="0.25">
      <c r="A2" s="32" t="s">
        <v>33</v>
      </c>
      <c r="B2" s="32"/>
      <c r="C2" s="32"/>
      <c r="D2" s="32"/>
      <c r="E2" s="32"/>
      <c r="F2" s="32"/>
      <c r="G2" s="32"/>
      <c r="H2" s="32"/>
    </row>
    <row r="3" spans="1:9" x14ac:dyDescent="0.25">
      <c r="A3" s="1" t="s">
        <v>32</v>
      </c>
      <c r="B3" s="1" t="s">
        <v>40</v>
      </c>
      <c r="C3" s="13">
        <v>2</v>
      </c>
      <c r="D3" s="14">
        <v>2</v>
      </c>
      <c r="E3" s="15">
        <v>0.53671557145195703</v>
      </c>
      <c r="F3" s="16">
        <f>(E3/E37)*100</f>
        <v>1.2036023190003303E-2</v>
      </c>
      <c r="G3" s="15">
        <v>610.73121100000003</v>
      </c>
      <c r="H3" s="17">
        <f>(G3/G37)*100</f>
        <v>0.71716547135157427</v>
      </c>
      <c r="I3" s="7"/>
    </row>
    <row r="4" spans="1:9" ht="22.5" x14ac:dyDescent="0.25">
      <c r="A4" s="1" t="s">
        <v>31</v>
      </c>
      <c r="B4" s="1" t="s">
        <v>41</v>
      </c>
      <c r="C4" s="13">
        <v>1</v>
      </c>
      <c r="D4" s="14">
        <v>1</v>
      </c>
      <c r="E4" s="18" t="s">
        <v>65</v>
      </c>
      <c r="F4" s="14" t="s">
        <v>65</v>
      </c>
      <c r="G4" s="15">
        <v>381.06350900000007</v>
      </c>
      <c r="H4" s="17">
        <f>(G4/G37)*100</f>
        <v>0.44747277709845074</v>
      </c>
      <c r="I4" s="7"/>
    </row>
    <row r="5" spans="1:9" ht="22.5" x14ac:dyDescent="0.25">
      <c r="A5" s="1" t="s">
        <v>30</v>
      </c>
      <c r="B5" s="1" t="s">
        <v>42</v>
      </c>
      <c r="C5" s="13">
        <v>2</v>
      </c>
      <c r="D5" s="14">
        <v>2</v>
      </c>
      <c r="E5" s="15">
        <v>2.8032800716758119</v>
      </c>
      <c r="F5" s="17">
        <f>(E5/E37)*100</f>
        <v>6.2864477472654043E-2</v>
      </c>
      <c r="G5" s="15">
        <v>264.01812999999993</v>
      </c>
      <c r="H5" s="17">
        <f>(G5/G37)*100</f>
        <v>0.31002949126634882</v>
      </c>
      <c r="I5" s="7"/>
    </row>
    <row r="6" spans="1:9" x14ac:dyDescent="0.25">
      <c r="A6" s="1" t="s">
        <v>29</v>
      </c>
      <c r="B6" s="2" t="s">
        <v>43</v>
      </c>
      <c r="C6" s="13">
        <v>1</v>
      </c>
      <c r="D6" s="14">
        <v>2</v>
      </c>
      <c r="E6" s="15">
        <v>51.514487326099349</v>
      </c>
      <c r="F6" s="18">
        <f>(E6/E37)*100</f>
        <v>1.1552293189495504</v>
      </c>
      <c r="G6" s="15">
        <v>65.363084000000001</v>
      </c>
      <c r="H6" s="19">
        <f>(G6/G37)*100</f>
        <v>7.6754136847040133E-2</v>
      </c>
      <c r="I6" s="7"/>
    </row>
    <row r="7" spans="1:9" x14ac:dyDescent="0.25">
      <c r="A7" s="1" t="s">
        <v>27</v>
      </c>
      <c r="B7" s="1" t="s">
        <v>45</v>
      </c>
      <c r="C7" s="13">
        <v>1</v>
      </c>
      <c r="D7" s="14">
        <v>1</v>
      </c>
      <c r="E7" s="15">
        <v>0.160042469222239</v>
      </c>
      <c r="F7" s="20">
        <f>E7/E37*100</f>
        <v>3.5890050026556484E-3</v>
      </c>
      <c r="G7" s="15">
        <v>5.3955419999999998</v>
      </c>
      <c r="H7" s="16">
        <f>(5.4/G37)*100</f>
        <v>6.3410768527081239E-3</v>
      </c>
      <c r="I7" s="7"/>
    </row>
    <row r="8" spans="1:9" x14ac:dyDescent="0.25">
      <c r="A8" s="1" t="s">
        <v>26</v>
      </c>
      <c r="B8" s="1" t="s">
        <v>46</v>
      </c>
      <c r="C8" s="13">
        <v>2</v>
      </c>
      <c r="D8" s="14">
        <v>0</v>
      </c>
      <c r="E8" s="18" t="s">
        <v>65</v>
      </c>
      <c r="F8" s="14" t="s">
        <v>65</v>
      </c>
      <c r="G8" s="15">
        <v>144.46007</v>
      </c>
      <c r="H8" s="17">
        <f>(G8/G37)*100</f>
        <v>0.16963563074399909</v>
      </c>
      <c r="I8" s="7"/>
    </row>
    <row r="9" spans="1:9" ht="22.5" x14ac:dyDescent="0.25">
      <c r="A9" s="1" t="s">
        <v>25</v>
      </c>
      <c r="B9" s="1" t="s">
        <v>66</v>
      </c>
      <c r="C9" s="13">
        <v>1</v>
      </c>
      <c r="D9" s="14">
        <v>2</v>
      </c>
      <c r="E9" s="18" t="s">
        <v>65</v>
      </c>
      <c r="F9" s="14" t="s">
        <v>65</v>
      </c>
      <c r="G9" s="15">
        <v>90.370305000000002</v>
      </c>
      <c r="H9" s="17">
        <f>(G9/G37)*100</f>
        <v>0.10611945355697651</v>
      </c>
      <c r="I9" s="7"/>
    </row>
    <row r="10" spans="1:9" ht="33.75" x14ac:dyDescent="0.25">
      <c r="A10" s="1" t="s">
        <v>24</v>
      </c>
      <c r="B10" s="1" t="s">
        <v>69</v>
      </c>
      <c r="C10" s="13">
        <v>2</v>
      </c>
      <c r="D10" s="14">
        <v>0</v>
      </c>
      <c r="E10" s="15">
        <v>0.47075058167569506</v>
      </c>
      <c r="F10" s="16">
        <f>(E10/E37)*100</f>
        <v>1.055673660152673E-2</v>
      </c>
      <c r="G10" s="15">
        <v>329.25544500000007</v>
      </c>
      <c r="H10" s="17">
        <f>(G10/G37)*100</f>
        <v>0.38663594091066905</v>
      </c>
      <c r="I10" s="7"/>
    </row>
    <row r="11" spans="1:9" ht="22.5" x14ac:dyDescent="0.25">
      <c r="A11" s="1" t="s">
        <v>23</v>
      </c>
      <c r="B11" s="1" t="s">
        <v>47</v>
      </c>
      <c r="C11" s="13">
        <v>2</v>
      </c>
      <c r="D11" s="14">
        <v>0</v>
      </c>
      <c r="E11" s="17" t="s">
        <v>65</v>
      </c>
      <c r="F11" s="17" t="s">
        <v>65</v>
      </c>
      <c r="G11" s="15">
        <v>12.149435</v>
      </c>
      <c r="H11" s="17">
        <f>(G11/G37)*100</f>
        <v>1.4266759454070724E-2</v>
      </c>
      <c r="I11" s="7"/>
    </row>
    <row r="12" spans="1:9" x14ac:dyDescent="0.25">
      <c r="A12" s="1" t="s">
        <v>22</v>
      </c>
      <c r="B12" s="1" t="s">
        <v>48</v>
      </c>
      <c r="C12" s="13">
        <v>3</v>
      </c>
      <c r="D12" s="14">
        <v>0</v>
      </c>
      <c r="E12" s="15">
        <v>5.1347809069405965</v>
      </c>
      <c r="F12" s="17">
        <f>(E12/E37)*100</f>
        <v>0.11514915042306598</v>
      </c>
      <c r="G12" s="15">
        <v>572.31349399999965</v>
      </c>
      <c r="H12" s="17">
        <f>(G12/G37)*100</f>
        <v>0.6720525646844272</v>
      </c>
      <c r="I12" s="7"/>
    </row>
    <row r="13" spans="1:9" x14ac:dyDescent="0.25">
      <c r="A13" s="1" t="s">
        <v>21</v>
      </c>
      <c r="B13" s="1" t="s">
        <v>49</v>
      </c>
      <c r="C13" s="13">
        <v>1</v>
      </c>
      <c r="D13" s="14">
        <v>0</v>
      </c>
      <c r="E13" s="18" t="s">
        <v>65</v>
      </c>
      <c r="F13" s="14" t="s">
        <v>65</v>
      </c>
      <c r="G13" s="15">
        <v>80.086065999999974</v>
      </c>
      <c r="H13" s="17">
        <f>(G13/G37)*100</f>
        <v>9.4042944321676814E-2</v>
      </c>
      <c r="I13" s="7"/>
    </row>
    <row r="14" spans="1:9" ht="22.5" x14ac:dyDescent="0.25">
      <c r="A14" s="1" t="s">
        <v>20</v>
      </c>
      <c r="B14" s="1" t="s">
        <v>67</v>
      </c>
      <c r="C14" s="13">
        <v>2</v>
      </c>
      <c r="D14" s="14">
        <v>2</v>
      </c>
      <c r="E14" s="18" t="s">
        <v>65</v>
      </c>
      <c r="F14" s="14" t="s">
        <v>65</v>
      </c>
      <c r="G14" s="15">
        <v>307.00631200000004</v>
      </c>
      <c r="H14" s="17">
        <f>(G14/G37)*100</f>
        <v>0.36050937382564596</v>
      </c>
      <c r="I14" s="7"/>
    </row>
    <row r="15" spans="1:9" ht="56.25" x14ac:dyDescent="0.25">
      <c r="A15" s="1" t="s">
        <v>19</v>
      </c>
      <c r="B15" s="1" t="s">
        <v>68</v>
      </c>
      <c r="C15" s="13">
        <v>2</v>
      </c>
      <c r="D15" s="14">
        <v>5</v>
      </c>
      <c r="E15" s="15">
        <v>96.363151434137649</v>
      </c>
      <c r="F15" s="17">
        <f>(E15/E37)*100</f>
        <v>2.1609753601622503</v>
      </c>
      <c r="G15" s="15">
        <v>516.35205600000029</v>
      </c>
      <c r="H15" s="17">
        <f>(G15/G37)*100</f>
        <v>0.60633853150923156</v>
      </c>
      <c r="I15" s="7"/>
    </row>
    <row r="16" spans="1:9" x14ac:dyDescent="0.25">
      <c r="A16" s="33" t="s">
        <v>18</v>
      </c>
      <c r="B16" s="34"/>
      <c r="C16" s="33"/>
      <c r="D16" s="33"/>
      <c r="E16" s="33"/>
      <c r="F16" s="33"/>
      <c r="G16" s="33"/>
      <c r="H16" s="33"/>
      <c r="I16" s="7"/>
    </row>
    <row r="17" spans="1:9" x14ac:dyDescent="0.25">
      <c r="A17" s="9" t="s">
        <v>17</v>
      </c>
      <c r="B17" s="1" t="s">
        <v>50</v>
      </c>
      <c r="C17" s="21">
        <v>5</v>
      </c>
      <c r="D17" s="14">
        <v>6</v>
      </c>
      <c r="E17" s="15">
        <v>135.22900806940081</v>
      </c>
      <c r="F17" s="17">
        <f>(E17/E37)*100</f>
        <v>3.0325549763374902</v>
      </c>
      <c r="G17" s="15">
        <v>9391.782171000008</v>
      </c>
      <c r="H17" s="17">
        <f>(G17/G37)*100</f>
        <v>11.02852083892685</v>
      </c>
      <c r="I17" s="7"/>
    </row>
    <row r="18" spans="1:9" ht="22.5" x14ac:dyDescent="0.25">
      <c r="A18" s="9" t="s">
        <v>16</v>
      </c>
      <c r="B18" s="1" t="s">
        <v>51</v>
      </c>
      <c r="C18" s="21">
        <v>6</v>
      </c>
      <c r="D18" s="14">
        <v>9</v>
      </c>
      <c r="E18" s="15">
        <v>545.08635303733354</v>
      </c>
      <c r="F18" s="17">
        <f>(E18/E37)*100</f>
        <v>12.223740719806822</v>
      </c>
      <c r="G18" s="15">
        <v>13784.035540000008</v>
      </c>
      <c r="H18" s="17">
        <f>(G18/G37)*100</f>
        <v>16.186227536962996</v>
      </c>
      <c r="I18" s="7"/>
    </row>
    <row r="19" spans="1:9" ht="22.5" x14ac:dyDescent="0.25">
      <c r="A19" s="1" t="s">
        <v>28</v>
      </c>
      <c r="B19" s="2" t="s">
        <v>44</v>
      </c>
      <c r="C19" s="13">
        <v>2</v>
      </c>
      <c r="D19" s="14">
        <v>1</v>
      </c>
      <c r="E19" s="15">
        <v>2.4734993586254839</v>
      </c>
      <c r="F19" s="19">
        <f>(E19/E37)*100</f>
        <v>5.5469036533328006E-2</v>
      </c>
      <c r="G19" s="15">
        <v>215.18160800000001</v>
      </c>
      <c r="H19" s="19">
        <f>(G19/G37)*100</f>
        <v>0.25268205807728022</v>
      </c>
      <c r="I19" s="7"/>
    </row>
    <row r="20" spans="1:9" ht="90" x14ac:dyDescent="0.25">
      <c r="A20" s="9" t="s">
        <v>15</v>
      </c>
      <c r="B20" s="1" t="s">
        <v>70</v>
      </c>
      <c r="C20" s="21">
        <v>6</v>
      </c>
      <c r="D20" s="14">
        <v>8</v>
      </c>
      <c r="E20" s="15">
        <v>437.37918331908395</v>
      </c>
      <c r="F20" s="17">
        <f>(E20/E37)*100</f>
        <v>9.8083720191159465</v>
      </c>
      <c r="G20" s="15">
        <v>37881.828300000001</v>
      </c>
      <c r="H20" s="17">
        <f>(G20/G37)*100</f>
        <v>44.483626772480278</v>
      </c>
      <c r="I20" s="7"/>
    </row>
    <row r="21" spans="1:9" ht="22.5" x14ac:dyDescent="0.25">
      <c r="A21" s="9" t="s">
        <v>14</v>
      </c>
      <c r="B21" s="1" t="s">
        <v>52</v>
      </c>
      <c r="C21" s="21">
        <v>1</v>
      </c>
      <c r="D21" s="14">
        <v>0</v>
      </c>
      <c r="E21" s="18" t="s">
        <v>65</v>
      </c>
      <c r="F21" s="14" t="s">
        <v>65</v>
      </c>
      <c r="G21" s="15">
        <v>46.211119000000004</v>
      </c>
      <c r="H21" s="17">
        <f>(G21/G37)*100</f>
        <v>5.4264492042340851E-2</v>
      </c>
    </row>
    <row r="22" spans="1:9" ht="22.5" x14ac:dyDescent="0.25">
      <c r="A22" s="9" t="s">
        <v>13</v>
      </c>
      <c r="B22" s="1" t="s">
        <v>53</v>
      </c>
      <c r="C22" s="21">
        <v>4</v>
      </c>
      <c r="D22" s="14">
        <v>8</v>
      </c>
      <c r="E22" s="15">
        <v>280.76102837573342</v>
      </c>
      <c r="F22" s="17">
        <f>(E22/E37)*100</f>
        <v>6.296158390258273</v>
      </c>
      <c r="G22" s="15">
        <v>3490.6346299999991</v>
      </c>
      <c r="H22" s="17">
        <f>(G22/G37)*100</f>
        <v>4.0989597136211806</v>
      </c>
    </row>
    <row r="23" spans="1:9" x14ac:dyDescent="0.25">
      <c r="A23" s="31" t="s">
        <v>12</v>
      </c>
      <c r="B23" s="34"/>
      <c r="C23" s="31"/>
      <c r="D23" s="31"/>
      <c r="E23" s="31"/>
      <c r="F23" s="31"/>
      <c r="G23" s="31"/>
      <c r="H23" s="31"/>
    </row>
    <row r="24" spans="1:9" x14ac:dyDescent="0.2">
      <c r="A24" s="9" t="s">
        <v>11</v>
      </c>
      <c r="B24" s="1" t="s">
        <v>54</v>
      </c>
      <c r="C24" s="21">
        <v>3</v>
      </c>
      <c r="D24" s="14">
        <v>7</v>
      </c>
      <c r="E24" s="15">
        <v>196.94561040418012</v>
      </c>
      <c r="F24" s="17">
        <f>(E24/E37)*100</f>
        <v>4.4165700793464922</v>
      </c>
      <c r="G24" s="22">
        <v>8616.1051280000029</v>
      </c>
      <c r="H24" s="17">
        <f>(G24/G37)*100</f>
        <v>10.117663849566775</v>
      </c>
    </row>
    <row r="25" spans="1:9" x14ac:dyDescent="0.2">
      <c r="A25" s="9" t="s">
        <v>64</v>
      </c>
      <c r="B25" s="1" t="s">
        <v>55</v>
      </c>
      <c r="C25" s="21">
        <v>2</v>
      </c>
      <c r="D25" s="14">
        <v>3</v>
      </c>
      <c r="E25" s="15">
        <v>55.29182232863338</v>
      </c>
      <c r="F25" s="17">
        <f>(E25/E37)*100</f>
        <v>1.2399372985669823</v>
      </c>
      <c r="G25" s="22">
        <v>55.314383999999997</v>
      </c>
      <c r="H25" s="17">
        <f>(G25/G37)*100</f>
        <v>6.4954214815594172E-2</v>
      </c>
    </row>
    <row r="26" spans="1:9" x14ac:dyDescent="0.25">
      <c r="A26" s="9" t="s">
        <v>10</v>
      </c>
      <c r="B26" s="1" t="s">
        <v>56</v>
      </c>
      <c r="C26" s="21">
        <v>1</v>
      </c>
      <c r="D26" s="14">
        <v>0</v>
      </c>
      <c r="E26" s="17" t="s">
        <v>65</v>
      </c>
      <c r="F26" s="17" t="s">
        <v>65</v>
      </c>
      <c r="G26" s="17" t="s">
        <v>65</v>
      </c>
      <c r="H26" s="17" t="s">
        <v>65</v>
      </c>
    </row>
    <row r="27" spans="1:9" x14ac:dyDescent="0.2">
      <c r="A27" s="9" t="s">
        <v>9</v>
      </c>
      <c r="B27" s="1" t="s">
        <v>57</v>
      </c>
      <c r="C27" s="21">
        <v>2</v>
      </c>
      <c r="D27" s="14">
        <v>1</v>
      </c>
      <c r="E27" s="18" t="s">
        <v>65</v>
      </c>
      <c r="F27" s="14" t="s">
        <v>65</v>
      </c>
      <c r="G27" s="22">
        <v>9.6511110000000002</v>
      </c>
      <c r="H27" s="16">
        <f>(G27/G37)*100</f>
        <v>1.1333043808336435E-2</v>
      </c>
    </row>
    <row r="28" spans="1:9" x14ac:dyDescent="0.2">
      <c r="A28" s="9" t="s">
        <v>8</v>
      </c>
      <c r="B28" s="1" t="s">
        <v>58</v>
      </c>
      <c r="C28" s="21">
        <v>3</v>
      </c>
      <c r="D28" s="14">
        <v>1</v>
      </c>
      <c r="E28" s="15">
        <v>20.875746947948841</v>
      </c>
      <c r="F28" s="17">
        <f>(E28/E37)*100</f>
        <v>0.46814549034682523</v>
      </c>
      <c r="G28" s="22">
        <v>30.157119999999995</v>
      </c>
      <c r="H28" s="16">
        <f>(G28/G37)*100</f>
        <v>3.5412706588211329E-2</v>
      </c>
    </row>
    <row r="29" spans="1:9" x14ac:dyDescent="0.25">
      <c r="A29" s="31" t="s">
        <v>7</v>
      </c>
      <c r="B29" s="33"/>
      <c r="C29" s="31"/>
      <c r="D29" s="31"/>
      <c r="E29" s="31"/>
      <c r="F29" s="31"/>
      <c r="G29" s="31"/>
      <c r="H29" s="31"/>
    </row>
    <row r="30" spans="1:9" ht="56.25" x14ac:dyDescent="0.25">
      <c r="A30" s="1" t="s">
        <v>6</v>
      </c>
      <c r="B30" s="1" t="s">
        <v>59</v>
      </c>
      <c r="C30" s="13">
        <v>2</v>
      </c>
      <c r="D30" s="14">
        <v>3</v>
      </c>
      <c r="E30" s="36">
        <v>412.6700045586843</v>
      </c>
      <c r="F30" s="17">
        <f>(E30/E37)*100</f>
        <v>9.254260559741736</v>
      </c>
      <c r="G30" s="23">
        <v>3592.8531819999989</v>
      </c>
      <c r="H30" s="17">
        <f>(G30/G37)*100</f>
        <v>4.2189922495479477</v>
      </c>
    </row>
    <row r="31" spans="1:9" x14ac:dyDescent="0.25">
      <c r="A31" s="31" t="s">
        <v>5</v>
      </c>
      <c r="B31" s="31"/>
      <c r="C31" s="31"/>
      <c r="D31" s="31"/>
      <c r="E31" s="31"/>
      <c r="F31" s="31"/>
      <c r="G31" s="31"/>
      <c r="H31" s="31"/>
    </row>
    <row r="32" spans="1:9" x14ac:dyDescent="0.2">
      <c r="A32" s="1" t="s">
        <v>4</v>
      </c>
      <c r="B32" s="1" t="s">
        <v>60</v>
      </c>
      <c r="C32" s="13">
        <v>2</v>
      </c>
      <c r="D32" s="14">
        <v>1</v>
      </c>
      <c r="E32" s="36">
        <v>222.58139726808639</v>
      </c>
      <c r="F32" s="17">
        <f>(E32/E37)*100</f>
        <v>4.9914610301591198</v>
      </c>
      <c r="G32" s="24">
        <v>645.43692699999986</v>
      </c>
      <c r="H32" s="17">
        <f>(G32/G37)*100</f>
        <v>0.75791947364495582</v>
      </c>
    </row>
    <row r="33" spans="1:8" x14ac:dyDescent="0.25">
      <c r="A33" s="31" t="s">
        <v>3</v>
      </c>
      <c r="B33" s="31"/>
      <c r="C33" s="31"/>
      <c r="D33" s="31"/>
      <c r="E33" s="31"/>
      <c r="F33" s="31"/>
      <c r="G33" s="31"/>
      <c r="H33" s="31"/>
    </row>
    <row r="34" spans="1:8" x14ac:dyDescent="0.2">
      <c r="A34" s="1" t="s">
        <v>2</v>
      </c>
      <c r="B34" s="1" t="s">
        <v>61</v>
      </c>
      <c r="C34" s="13">
        <v>0</v>
      </c>
      <c r="D34" s="14">
        <v>0</v>
      </c>
      <c r="E34" s="35">
        <v>1992.9665523384999</v>
      </c>
      <c r="F34" s="17">
        <f>(E34/E37)*100</f>
        <v>44.692930327985273</v>
      </c>
      <c r="G34" s="24">
        <v>4021.2813860000001</v>
      </c>
      <c r="H34" s="17">
        <f>(G34/G37)*100</f>
        <v>4.7220841324056737</v>
      </c>
    </row>
    <row r="35" spans="1:8" x14ac:dyDescent="0.25">
      <c r="A35" s="31" t="s">
        <v>1</v>
      </c>
      <c r="B35" s="31"/>
      <c r="C35" s="31"/>
      <c r="D35" s="31"/>
      <c r="E35" s="31"/>
      <c r="F35" s="31"/>
      <c r="G35" s="31"/>
      <c r="H35" s="31"/>
    </row>
    <row r="36" spans="1:8" x14ac:dyDescent="0.25">
      <c r="A36" s="1" t="s">
        <v>62</v>
      </c>
      <c r="B36" s="1" t="s">
        <v>63</v>
      </c>
      <c r="C36" s="13">
        <v>5</v>
      </c>
      <c r="D36" s="14">
        <v>0</v>
      </c>
      <c r="E36" s="18" t="s">
        <v>65</v>
      </c>
      <c r="F36" s="14" t="s">
        <v>65</v>
      </c>
      <c r="G36" s="18" t="s">
        <v>65</v>
      </c>
      <c r="H36" s="14" t="s">
        <v>65</v>
      </c>
    </row>
    <row r="37" spans="1:8" s="12" customFormat="1" ht="15" x14ac:dyDescent="0.25">
      <c r="A37" s="29" t="s">
        <v>0</v>
      </c>
      <c r="B37" s="30"/>
      <c r="C37" s="25">
        <f>SUM(C3:C36)</f>
        <v>66</v>
      </c>
      <c r="D37" s="26">
        <f>SUM(D3:D36)</f>
        <v>65</v>
      </c>
      <c r="E37" s="27">
        <f>SUM(E2:E36)</f>
        <v>4459.2434143674136</v>
      </c>
      <c r="F37" s="28">
        <f>SUM(F3:F15,F17,F18,F19,F20,F21,F22,F24,F25,F26,F27,F28,F30,F32,F34)</f>
        <v>100</v>
      </c>
      <c r="G37" s="27">
        <f>SUM(G3:G15,G17,G18,G19,G20,G21,G22,G24,G25,G26,G27,G28,G30,G32,G34)</f>
        <v>85159.037265000006</v>
      </c>
      <c r="H37" s="27">
        <f>SUM(H3:H15,H17,H18,H19,H20,H21,H22,H24,H25,H26,H27,H28,H30,H32,H34)</f>
        <v>100.00000523491124</v>
      </c>
    </row>
    <row r="39" spans="1:8" ht="22.5" x14ac:dyDescent="0.25">
      <c r="A39" s="1" t="s">
        <v>73</v>
      </c>
    </row>
  </sheetData>
  <mergeCells count="8">
    <mergeCell ref="A37:B37"/>
    <mergeCell ref="A35:H35"/>
    <mergeCell ref="A33:H33"/>
    <mergeCell ref="A2:H2"/>
    <mergeCell ref="A16:H16"/>
    <mergeCell ref="A23:H23"/>
    <mergeCell ref="A31:H31"/>
    <mergeCell ref="A29:H2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749276DB000A4FB98386C89626ADEA" ma:contentTypeVersion="0" ma:contentTypeDescription="Create a new document." ma:contentTypeScope="" ma:versionID="a822e21ae90e26a26ff77f184c27793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986E61-27E1-4F53-B05B-671B1629B3F3}"/>
</file>

<file path=customXml/itemProps2.xml><?xml version="1.0" encoding="utf-8"?>
<ds:datastoreItem xmlns:ds="http://schemas.openxmlformats.org/officeDocument/2006/customXml" ds:itemID="{FE911A61-27DA-433F-B4CF-CAB467C87719}">
  <ds:schemaRefs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892fef58-1514-4627-85cb-17e2b2869cc9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ED14926-1DC6-4E5F-81E2-191748E045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Habitat Acreage Summary</vt:lpstr>
    </vt:vector>
  </TitlesOfParts>
  <Company>HDR,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CWHr Habitat Summary</dc:title>
  <dc:creator>Parker, Leslie</dc:creator>
  <cp:lastModifiedBy>Parker, Leslie</cp:lastModifiedBy>
  <dcterms:created xsi:type="dcterms:W3CDTF">2018-12-12T23:14:55Z</dcterms:created>
  <dcterms:modified xsi:type="dcterms:W3CDTF">2019-01-15T22:18:59Z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0x01010018749276DB000A4FB98386C89626ADEA</vt:lpwstr>
  </property>
</Properties>
</file>